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65"/>
  </bookViews>
  <sheets>
    <sheet name="Simulador" sheetId="1" r:id="rId1"/>
    <sheet name="Enquadramento" sheetId="3" r:id="rId2"/>
  </sheets>
  <definedNames>
    <definedName name="Enquadramento">Enquadramento!$A$1:$A$3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D22" i="1" l="1"/>
  <c r="I31" i="1"/>
  <c r="D31" i="1"/>
  <c r="D27" i="1"/>
  <c r="J31" i="1" l="1"/>
  <c r="E16" i="1"/>
  <c r="E15" i="1"/>
  <c r="E14" i="1"/>
  <c r="E17" i="1" l="1"/>
  <c r="J28" i="1" s="1"/>
  <c r="E28" i="1"/>
  <c r="E31" i="1"/>
  <c r="E27" i="1"/>
  <c r="E33" i="1" l="1"/>
  <c r="J27" i="1"/>
  <c r="J29" i="1" s="1"/>
  <c r="I40" i="1" s="1"/>
  <c r="E32" i="1"/>
  <c r="J33" i="1"/>
  <c r="J32" i="1"/>
  <c r="E29" i="1"/>
  <c r="D40" i="1" s="1"/>
  <c r="E34" i="1" l="1"/>
  <c r="E35" i="1" s="1"/>
  <c r="J34" i="1"/>
  <c r="J35" i="1" s="1"/>
  <c r="E40" i="1"/>
  <c r="E43" i="1"/>
</calcChain>
</file>

<file path=xl/sharedStrings.xml><?xml version="1.0" encoding="utf-8"?>
<sst xmlns="http://schemas.openxmlformats.org/spreadsheetml/2006/main" count="55" uniqueCount="44">
  <si>
    <t>Entrada de Dados</t>
  </si>
  <si>
    <t>Valor das contribuições</t>
  </si>
  <si>
    <t>INSS</t>
  </si>
  <si>
    <t>RAT</t>
  </si>
  <si>
    <t>Contribuição sobre a folha de salários</t>
  </si>
  <si>
    <t>Valor mensal total da folha de salários (R$)</t>
  </si>
  <si>
    <t xml:space="preserve">Contribuição sobre a receita bruta da comercialização </t>
  </si>
  <si>
    <t>Valor anual da folha de salários (R$)</t>
  </si>
  <si>
    <t>Valor do 13° Salários (R$)</t>
  </si>
  <si>
    <t>Valor do abono de férias (1/3) sobre a folha (R$)</t>
  </si>
  <si>
    <t>Valor total anual da folha de salários (R$)</t>
  </si>
  <si>
    <t>Outras entidades</t>
  </si>
  <si>
    <t xml:space="preserve">     Subtotal Funrural</t>
  </si>
  <si>
    <t xml:space="preserve">     Subtotal outras entidades</t>
  </si>
  <si>
    <t>Processo Decisório</t>
  </si>
  <si>
    <t>A tomada de decisão deve ser feita mediante a comparação do valor da contribuição sobre a receita bruta da comercialização (1,3% de INSS e RAT) com o valor da contribuição sobre a folha de salários (23% de INSS e RAT).</t>
  </si>
  <si>
    <t>Valor da contribuição sobre a folha de salários</t>
  </si>
  <si>
    <t>A melhor opção é recolher sobre a:</t>
  </si>
  <si>
    <t>Enquadramento: 1) Pessoa Física ou 2) Pessoa Jurídica</t>
  </si>
  <si>
    <t>Enquadramento</t>
  </si>
  <si>
    <t>Pessoa Física</t>
  </si>
  <si>
    <t>Pessoa Jurídica</t>
  </si>
  <si>
    <t>SENAR</t>
  </si>
  <si>
    <t>Alíquota do INSS (Funrural)</t>
  </si>
  <si>
    <t>Estabelecimento de Produtor:</t>
  </si>
  <si>
    <t>Valor da contribuição sobre a receita bruta da comercialização</t>
  </si>
  <si>
    <t>Receita bruta anual da comercialização (R$)</t>
  </si>
  <si>
    <t>Total geral (R$)</t>
  </si>
  <si>
    <t>1. Optar por pessoa física ou jurídica</t>
  </si>
  <si>
    <t>2. Receita bruta anual, excetuando venda de animais para cria/reprodução e sementes/mudas a outros produtores (desde que registrado no MAPA)</t>
  </si>
  <si>
    <t xml:space="preserve">                      FEDERAÇÃO DA AGRICULTURA E PECUÁRIA DO ESTADO DE SÃO PAULO</t>
  </si>
  <si>
    <t xml:space="preserve">                            SERVIÇO NACIONAL DE APRENDIZAGEM RURAL - SENAR – AR/SP</t>
  </si>
  <si>
    <t>RAT (Folha de Salários)</t>
  </si>
  <si>
    <t>Orientações de preenchimento</t>
  </si>
  <si>
    <t>3. Valor mensal da folha de salários dos empregados da empresa rural</t>
  </si>
  <si>
    <t xml:space="preserve">     SENAR (sobre a comercialização)</t>
  </si>
  <si>
    <t xml:space="preserve">     INCRA  (sobre a folha)</t>
  </si>
  <si>
    <t xml:space="preserve">     Salário-Educação (sobre a folha)</t>
  </si>
  <si>
    <t>1. Há normalmente uma variação substancial no faturamento agrícola, em virtude da variabilidade na produtividade e da oscilação dos preços dos produtos agrícolas. Deve-se considerar um cenário médio e realista de faturamento, pois uma variação de 15% no exercício agrícola é comum de ano-a-ano, o que pode impactar consideravelmente a simulação.</t>
  </si>
  <si>
    <t>3. Enquanto a contribuição sobre a receita bruta ocorre apenas quando houver faturamento, na contribuição sobre a folha de salários o produtor terá de promover o recolhimento mensalmente, independentemente do faturamento. Portanto, a opção implica o fluxo de caixa e a responsabilidade tributária, além de maior burocracia. Em situações equivalentes, com reduzido impacto econômico, a FAESP a recomenda a manutenção da sistemática de contribuição pela receita bruta da comercialização.</t>
  </si>
  <si>
    <t>4. Ressalva-se que o valor da contribuição destinada ao SENAR, de 0,2% sobre a receita da comercialização para pessoa física e 0,25% para pessoa jurídica, não foi alterada, devendo ser recolhida normalmente, independentemente da opção do produtor. O valor da contribuição do SENAR é devido, inclusive, na comercialização da produção entre produtores, não sendo afetado pela isenção conferida ao Funrural.</t>
  </si>
  <si>
    <t>5. As demais contribuições sobre a folha de salários, relativas ao Salário-Educação, INCRA e FGTS também não foram alteradas, devendo ser recolhidas normalmente.</t>
  </si>
  <si>
    <t>Dicas e Observações</t>
  </si>
  <si>
    <t>2.  No caso da opção pela contribuição sobre a receita bruta por produtor rural pessoa física, a responsabilidade tributária é do adquirente da mercadoria, exceto nos seguintes casos: 1) comercialização entre produtores rurais pessoas físicas, 2) comercialização do produtor rural pessoa física a varejo e à exportação. No caso da contribuição pela folha de salários, a responsabilidade recai sobre o produtor rural, pessoa física ou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</si>
</sst>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0" fillId="3" borderId="0" xfId="0" applyFill="1"/>
    <xf numFmtId="10" fontId="0" fillId="0" borderId="0" xfId="0" applyNumberForma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43" fontId="8" fillId="2" borderId="1" xfId="1" applyFont="1" applyFill="1" applyBorder="1"/>
    <xf numFmtId="43" fontId="0" fillId="3" borderId="1" xfId="0" applyNumberFormat="1" applyFill="1" applyBorder="1"/>
    <xf numFmtId="0" fontId="7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43" fontId="8" fillId="3" borderId="1" xfId="0" applyNumberFormat="1" applyFont="1" applyFill="1" applyBorder="1"/>
    <xf numFmtId="43" fontId="0" fillId="0" borderId="0" xfId="0" applyNumberFormat="1" applyFont="1"/>
    <xf numFmtId="0" fontId="2" fillId="0" borderId="5" xfId="0" applyFont="1" applyBorder="1"/>
    <xf numFmtId="0" fontId="0" fillId="0" borderId="5" xfId="0" applyBorder="1"/>
    <xf numFmtId="43" fontId="2" fillId="0" borderId="5" xfId="0" applyNumberFormat="1" applyFont="1" applyBorder="1"/>
    <xf numFmtId="0" fontId="5" fillId="3" borderId="6" xfId="0" applyFont="1" applyFill="1" applyBorder="1"/>
    <xf numFmtId="0" fontId="0" fillId="3" borderId="6" xfId="0" applyFill="1" applyBorder="1"/>
    <xf numFmtId="0" fontId="9" fillId="3" borderId="0" xfId="0" applyFont="1" applyFill="1"/>
    <xf numFmtId="0" fontId="0" fillId="4" borderId="0" xfId="0" applyFill="1"/>
    <xf numFmtId="0" fontId="10" fillId="4" borderId="0" xfId="0" applyFont="1" applyFill="1"/>
    <xf numFmtId="0" fontId="0" fillId="0" borderId="0" xfId="0" applyBorder="1"/>
    <xf numFmtId="0" fontId="2" fillId="0" borderId="6" xfId="0" applyFont="1" applyBorder="1"/>
    <xf numFmtId="0" fontId="0" fillId="0" borderId="6" xfId="0" applyBorder="1"/>
    <xf numFmtId="43" fontId="2" fillId="0" borderId="6" xfId="0" applyNumberFormat="1" applyFont="1" applyBorder="1"/>
    <xf numFmtId="0" fontId="2" fillId="5" borderId="3" xfId="0" applyFont="1" applyFill="1" applyBorder="1"/>
    <xf numFmtId="0" fontId="0" fillId="5" borderId="3" xfId="0" applyFill="1" applyBorder="1"/>
    <xf numFmtId="43" fontId="2" fillId="5" borderId="3" xfId="0" applyNumberFormat="1" applyFont="1" applyFill="1" applyBorder="1"/>
    <xf numFmtId="0" fontId="8" fillId="0" borderId="0" xfId="0" applyFont="1" applyAlignment="1">
      <alignment vertical="center"/>
    </xf>
    <xf numFmtId="43" fontId="8" fillId="2" borderId="1" xfId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8" fillId="2" borderId="0" xfId="0" applyFont="1" applyFill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6" fillId="4" borderId="0" xfId="0" applyFont="1" applyFill="1"/>
    <xf numFmtId="43" fontId="6" fillId="4" borderId="0" xfId="0" applyNumberFormat="1" applyFont="1" applyFill="1"/>
    <xf numFmtId="0" fontId="5" fillId="6" borderId="0" xfId="0" applyFont="1" applyFill="1"/>
    <xf numFmtId="0" fontId="0" fillId="6" borderId="0" xfId="0" applyFill="1"/>
    <xf numFmtId="0" fontId="6" fillId="4" borderId="0" xfId="0" applyFont="1" applyFill="1" applyAlignment="1">
      <alignment horizontal="left"/>
    </xf>
    <xf numFmtId="43" fontId="5" fillId="5" borderId="8" xfId="0" applyNumberFormat="1" applyFont="1" applyFill="1" applyBorder="1" applyAlignment="1">
      <alignment horizontal="center" vertical="center"/>
    </xf>
    <xf numFmtId="43" fontId="5" fillId="5" borderId="10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73024</xdr:rowOff>
    </xdr:from>
    <xdr:to>
      <xdr:col>1</xdr:col>
      <xdr:colOff>945176</xdr:colOff>
      <xdr:row>5</xdr:row>
      <xdr:rowOff>52917</xdr:rowOff>
    </xdr:to>
    <xdr:pic>
      <xdr:nvPicPr>
        <xdr:cNvPr id="5" name="Imagem 4" descr="LOGO_FAESP_novo">
          <a:extLst>
            <a:ext uri="{FF2B5EF4-FFF2-40B4-BE49-F238E27FC236}">
              <a16:creationId xmlns="" xmlns:a16="http://schemas.microsoft.com/office/drawing/2014/main" id="{B7D41802-676B-42EA-85E7-42304C33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8" y="73024"/>
          <a:ext cx="945175" cy="974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7</xdr:row>
      <xdr:rowOff>57150</xdr:rowOff>
    </xdr:from>
    <xdr:to>
      <xdr:col>10</xdr:col>
      <xdr:colOff>428624</xdr:colOff>
      <xdr:row>18</xdr:row>
      <xdr:rowOff>19050</xdr:rowOff>
    </xdr:to>
    <xdr:sp macro="" textlink="">
      <xdr:nvSpPr>
        <xdr:cNvPr id="4" name="Retângulo: Único Canto Arredondado 3">
          <a:extLst>
            <a:ext uri="{FF2B5EF4-FFF2-40B4-BE49-F238E27FC236}">
              <a16:creationId xmlns="" xmlns:a16="http://schemas.microsoft.com/office/drawing/2014/main" id="{BD19CADB-F491-441F-BAD5-E74D1B716702}"/>
            </a:ext>
          </a:extLst>
        </xdr:cNvPr>
        <xdr:cNvSpPr/>
      </xdr:nvSpPr>
      <xdr:spPr>
        <a:xfrm>
          <a:off x="219074" y="1295400"/>
          <a:ext cx="8905875" cy="1943100"/>
        </a:xfrm>
        <a:prstGeom prst="round1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219075</xdr:colOff>
      <xdr:row>19</xdr:row>
      <xdr:rowOff>123824</xdr:rowOff>
    </xdr:from>
    <xdr:to>
      <xdr:col>10</xdr:col>
      <xdr:colOff>419100</xdr:colOff>
      <xdr:row>44</xdr:row>
      <xdr:rowOff>19049</xdr:rowOff>
    </xdr:to>
    <xdr:sp macro="" textlink="">
      <xdr:nvSpPr>
        <xdr:cNvPr id="8" name="Retângulo: Único Canto Arredondado 7">
          <a:extLst>
            <a:ext uri="{FF2B5EF4-FFF2-40B4-BE49-F238E27FC236}">
              <a16:creationId xmlns="" xmlns:a16="http://schemas.microsoft.com/office/drawing/2014/main" id="{9AC760DD-B84B-49A3-AC0E-EC685C056777}"/>
            </a:ext>
          </a:extLst>
        </xdr:cNvPr>
        <xdr:cNvSpPr/>
      </xdr:nvSpPr>
      <xdr:spPr>
        <a:xfrm>
          <a:off x="219075" y="3533774"/>
          <a:ext cx="8896350" cy="4962525"/>
        </a:xfrm>
        <a:prstGeom prst="round1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169331</xdr:colOff>
      <xdr:row>10</xdr:row>
      <xdr:rowOff>52918</xdr:rowOff>
    </xdr:from>
    <xdr:to>
      <xdr:col>6</xdr:col>
      <xdr:colOff>1301748</xdr:colOff>
      <xdr:row>10</xdr:row>
      <xdr:rowOff>169335</xdr:rowOff>
    </xdr:to>
    <xdr:sp macro="" textlink="">
      <xdr:nvSpPr>
        <xdr:cNvPr id="2" name="Seta: para a Direita 1">
          <a:extLst>
            <a:ext uri="{FF2B5EF4-FFF2-40B4-BE49-F238E27FC236}">
              <a16:creationId xmlns="" xmlns:a16="http://schemas.microsoft.com/office/drawing/2014/main" id="{D0903AAC-A793-4184-9270-7B368E548E86}"/>
            </a:ext>
          </a:extLst>
        </xdr:cNvPr>
        <xdr:cNvSpPr/>
      </xdr:nvSpPr>
      <xdr:spPr>
        <a:xfrm>
          <a:off x="4910664" y="2053168"/>
          <a:ext cx="1407584" cy="116417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167214</xdr:colOff>
      <xdr:row>11</xdr:row>
      <xdr:rowOff>93134</xdr:rowOff>
    </xdr:from>
    <xdr:to>
      <xdr:col>6</xdr:col>
      <xdr:colOff>1299631</xdr:colOff>
      <xdr:row>12</xdr:row>
      <xdr:rowOff>8467</xdr:rowOff>
    </xdr:to>
    <xdr:sp macro="" textlink="">
      <xdr:nvSpPr>
        <xdr:cNvPr id="11" name="Seta: para a Direita 10">
          <a:extLst>
            <a:ext uri="{FF2B5EF4-FFF2-40B4-BE49-F238E27FC236}">
              <a16:creationId xmlns="" xmlns:a16="http://schemas.microsoft.com/office/drawing/2014/main" id="{D51A4519-9255-48D2-9A29-C35B55B97A62}"/>
            </a:ext>
          </a:extLst>
        </xdr:cNvPr>
        <xdr:cNvSpPr/>
      </xdr:nvSpPr>
      <xdr:spPr>
        <a:xfrm rot="185598">
          <a:off x="5226047" y="2294467"/>
          <a:ext cx="1407584" cy="116417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150280</xdr:colOff>
      <xdr:row>13</xdr:row>
      <xdr:rowOff>76193</xdr:rowOff>
    </xdr:from>
    <xdr:to>
      <xdr:col>6</xdr:col>
      <xdr:colOff>1282697</xdr:colOff>
      <xdr:row>14</xdr:row>
      <xdr:rowOff>2110</xdr:rowOff>
    </xdr:to>
    <xdr:sp macro="" textlink="">
      <xdr:nvSpPr>
        <xdr:cNvPr id="12" name="Seta: para a Direita 11">
          <a:extLst>
            <a:ext uri="{FF2B5EF4-FFF2-40B4-BE49-F238E27FC236}">
              <a16:creationId xmlns="" xmlns:a16="http://schemas.microsoft.com/office/drawing/2014/main" id="{7738263C-0C94-412D-8C5B-08B7020191A7}"/>
            </a:ext>
          </a:extLst>
        </xdr:cNvPr>
        <xdr:cNvSpPr/>
      </xdr:nvSpPr>
      <xdr:spPr>
        <a:xfrm rot="1137171">
          <a:off x="5209113" y="2679693"/>
          <a:ext cx="1407584" cy="116417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306911</xdr:colOff>
      <xdr:row>1</xdr:row>
      <xdr:rowOff>33032</xdr:rowOff>
    </xdr:from>
    <xdr:to>
      <xdr:col>10</xdr:col>
      <xdr:colOff>42333</xdr:colOff>
      <xdr:row>5</xdr:row>
      <xdr:rowOff>81785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C470A13D-73AE-4609-8B31-2C399A56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828" y="138865"/>
          <a:ext cx="910172" cy="93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222256</xdr:colOff>
      <xdr:row>45</xdr:row>
      <xdr:rowOff>31753</xdr:rowOff>
    </xdr:from>
    <xdr:to>
      <xdr:col>10</xdr:col>
      <xdr:colOff>422281</xdr:colOff>
      <xdr:row>70</xdr:row>
      <xdr:rowOff>232834</xdr:rowOff>
    </xdr:to>
    <xdr:sp macro="" textlink="">
      <xdr:nvSpPr>
        <xdr:cNvPr id="9" name="Retângulo: Único Canto Arredondado 8">
          <a:extLst>
            <a:ext uri="{FF2B5EF4-FFF2-40B4-BE49-F238E27FC236}">
              <a16:creationId xmlns="" xmlns:a16="http://schemas.microsoft.com/office/drawing/2014/main" id="{55EE00D6-D8C5-4794-972A-F44353EDADCE}"/>
            </a:ext>
          </a:extLst>
        </xdr:cNvPr>
        <xdr:cNvSpPr/>
      </xdr:nvSpPr>
      <xdr:spPr>
        <a:xfrm>
          <a:off x="222256" y="9006420"/>
          <a:ext cx="10190692" cy="5714997"/>
        </a:xfrm>
        <a:prstGeom prst="round1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"/>
  <sheetViews>
    <sheetView showGridLines="0" tabSelected="1" zoomScale="90" zoomScaleNormal="90" workbookViewId="0">
      <selection activeCell="E11" sqref="E11"/>
    </sheetView>
  </sheetViews>
  <sheetFormatPr defaultRowHeight="15" x14ac:dyDescent="0.25"/>
  <cols>
    <col min="1" max="1" width="6" customWidth="1"/>
    <col min="2" max="2" width="22" customWidth="1"/>
    <col min="3" max="3" width="12.140625" customWidth="1"/>
    <col min="4" max="4" width="18" customWidth="1"/>
    <col min="5" max="5" width="17.5703125" customWidth="1"/>
    <col min="6" max="6" width="4.140625" customWidth="1"/>
    <col min="7" max="7" width="22" customWidth="1"/>
    <col min="8" max="8" width="12.140625" customWidth="1"/>
    <col min="9" max="9" width="18" customWidth="1"/>
    <col min="10" max="10" width="17.5703125" customWidth="1"/>
    <col min="11" max="22" width="14.5703125" customWidth="1"/>
    <col min="23" max="23" width="17.5703125" customWidth="1"/>
  </cols>
  <sheetData>
    <row r="1" spans="2:12" ht="8.25" customHeight="1" x14ac:dyDescent="0.25"/>
    <row r="3" spans="2:12" ht="20.25" x14ac:dyDescent="0.25">
      <c r="B3" s="33" t="s">
        <v>30</v>
      </c>
      <c r="D3" s="3"/>
      <c r="E3" s="3"/>
      <c r="F3" s="3"/>
      <c r="G3" s="3"/>
      <c r="H3" s="3"/>
      <c r="I3" s="3"/>
      <c r="J3" s="3"/>
      <c r="K3" s="3"/>
      <c r="L3" s="3"/>
    </row>
    <row r="4" spans="2:12" ht="20.25" x14ac:dyDescent="0.25">
      <c r="B4" s="33" t="s">
        <v>31</v>
      </c>
      <c r="D4" s="3"/>
      <c r="E4" s="3"/>
      <c r="F4" s="3"/>
      <c r="G4" s="3"/>
      <c r="H4" s="3"/>
      <c r="I4" s="3"/>
      <c r="J4" s="3"/>
      <c r="K4" s="3"/>
      <c r="L4" s="3"/>
    </row>
    <row r="5" spans="2:12" x14ac:dyDescent="0.25">
      <c r="D5" s="1"/>
    </row>
    <row r="6" spans="2:12" x14ac:dyDescent="0.25">
      <c r="D6" s="1"/>
    </row>
    <row r="9" spans="2:12" ht="18.75" x14ac:dyDescent="0.3">
      <c r="B9" s="42" t="s">
        <v>0</v>
      </c>
      <c r="C9" s="22"/>
      <c r="D9" s="22"/>
      <c r="E9" s="22"/>
      <c r="H9" s="46" t="s">
        <v>33</v>
      </c>
      <c r="I9" s="46"/>
      <c r="J9" s="46"/>
    </row>
    <row r="11" spans="2:12" ht="15.75" customHeight="1" x14ac:dyDescent="0.25">
      <c r="B11" s="10" t="s">
        <v>18</v>
      </c>
      <c r="C11" s="11"/>
      <c r="D11" s="12"/>
      <c r="E11" s="32" t="s">
        <v>20</v>
      </c>
      <c r="H11" s="39" t="s">
        <v>28</v>
      </c>
      <c r="I11" s="39"/>
      <c r="J11" s="39"/>
    </row>
    <row r="12" spans="2:12" ht="15.75" customHeight="1" x14ac:dyDescent="0.25">
      <c r="B12" s="10" t="s">
        <v>26</v>
      </c>
      <c r="C12" s="11"/>
      <c r="D12" s="12"/>
      <c r="E12" s="8">
        <v>350000</v>
      </c>
      <c r="G12" s="31"/>
      <c r="H12" s="63" t="s">
        <v>29</v>
      </c>
      <c r="I12" s="63"/>
      <c r="J12" s="63"/>
    </row>
    <row r="13" spans="2:12" ht="15.75" customHeight="1" x14ac:dyDescent="0.25">
      <c r="B13" s="10" t="s">
        <v>5</v>
      </c>
      <c r="C13" s="11"/>
      <c r="D13" s="12"/>
      <c r="E13" s="8">
        <v>4100</v>
      </c>
      <c r="G13" s="31"/>
      <c r="H13" s="63"/>
      <c r="I13" s="63"/>
      <c r="J13" s="63"/>
    </row>
    <row r="14" spans="2:12" ht="15" customHeight="1" x14ac:dyDescent="0.25">
      <c r="B14" s="13" t="s">
        <v>7</v>
      </c>
      <c r="C14" s="11"/>
      <c r="D14" s="12"/>
      <c r="E14" s="9">
        <f>E13*12</f>
        <v>49200</v>
      </c>
      <c r="H14" s="63"/>
      <c r="I14" s="63"/>
      <c r="J14" s="63"/>
    </row>
    <row r="15" spans="2:12" ht="15.75" customHeight="1" x14ac:dyDescent="0.25">
      <c r="B15" s="13" t="s">
        <v>8</v>
      </c>
      <c r="C15" s="11"/>
      <c r="D15" s="12"/>
      <c r="E15" s="9">
        <f>E13</f>
        <v>4100</v>
      </c>
      <c r="H15" s="63"/>
      <c r="I15" s="63"/>
      <c r="J15" s="63"/>
    </row>
    <row r="16" spans="2:12" ht="15" customHeight="1" x14ac:dyDescent="0.25">
      <c r="B16" s="13" t="s">
        <v>9</v>
      </c>
      <c r="C16" s="11"/>
      <c r="D16" s="12"/>
      <c r="E16" s="9">
        <f>E13*0.3333333333333</f>
        <v>1366.6666666665301</v>
      </c>
      <c r="H16" s="62" t="s">
        <v>34</v>
      </c>
      <c r="I16" s="62"/>
      <c r="J16" s="62"/>
    </row>
    <row r="17" spans="2:10" ht="15.75" x14ac:dyDescent="0.25">
      <c r="B17" s="13" t="s">
        <v>10</v>
      </c>
      <c r="C17" s="11"/>
      <c r="D17" s="12"/>
      <c r="E17" s="14">
        <f>E14+E15+E16</f>
        <v>54666.666666666533</v>
      </c>
      <c r="H17" s="62"/>
      <c r="I17" s="62"/>
      <c r="J17" s="62"/>
    </row>
    <row r="18" spans="2:10" ht="9.75" customHeight="1" x14ac:dyDescent="0.25"/>
    <row r="22" spans="2:10" ht="18.75" x14ac:dyDescent="0.3">
      <c r="B22" s="42" t="s">
        <v>24</v>
      </c>
      <c r="C22" s="22"/>
      <c r="D22" s="43" t="str">
        <f>E11</f>
        <v>Pessoa Física</v>
      </c>
      <c r="E22" s="22"/>
      <c r="F22" s="22"/>
      <c r="G22" s="22"/>
      <c r="H22" s="22"/>
      <c r="I22" s="22"/>
      <c r="J22" s="22"/>
    </row>
    <row r="24" spans="2:10" ht="15.75" x14ac:dyDescent="0.25">
      <c r="B24" s="44" t="s">
        <v>6</v>
      </c>
      <c r="C24" s="45"/>
      <c r="D24" s="45"/>
      <c r="E24" s="45"/>
      <c r="G24" s="44" t="s">
        <v>4</v>
      </c>
      <c r="H24" s="45"/>
      <c r="I24" s="45"/>
      <c r="J24" s="45"/>
    </row>
    <row r="25" spans="2:10" ht="7.5" customHeight="1" thickBot="1" x14ac:dyDescent="0.3"/>
    <row r="26" spans="2:10" ht="16.5" thickBot="1" x14ac:dyDescent="0.3">
      <c r="B26" s="19" t="s">
        <v>1</v>
      </c>
      <c r="C26" s="20"/>
      <c r="D26" s="20"/>
      <c r="E26" s="20"/>
      <c r="G26" s="19" t="s">
        <v>1</v>
      </c>
      <c r="H26" s="20"/>
      <c r="I26" s="20"/>
      <c r="J26" s="20"/>
    </row>
    <row r="27" spans="2:10" x14ac:dyDescent="0.25">
      <c r="B27" t="s">
        <v>2</v>
      </c>
      <c r="D27" s="5">
        <f>VLOOKUP(E11,Enquadramento!A2:B3,2)</f>
        <v>1.2E-2</v>
      </c>
      <c r="E27" s="6">
        <f>$E$12*D27</f>
        <v>4200</v>
      </c>
      <c r="G27" t="s">
        <v>2</v>
      </c>
      <c r="I27" s="5">
        <v>0.2</v>
      </c>
      <c r="J27" s="6">
        <f>$E$17*I27</f>
        <v>10933.333333333307</v>
      </c>
    </row>
    <row r="28" spans="2:10" x14ac:dyDescent="0.25">
      <c r="B28" t="s">
        <v>3</v>
      </c>
      <c r="D28" s="5">
        <v>1E-3</v>
      </c>
      <c r="E28" s="6">
        <f t="shared" ref="E28:E31" si="0">$E$12*D28</f>
        <v>350</v>
      </c>
      <c r="G28" t="s">
        <v>3</v>
      </c>
      <c r="I28" s="5">
        <f>VLOOKUP(E11,Enquadramento!A2:D3,4)</f>
        <v>0.03</v>
      </c>
      <c r="J28" s="6">
        <f t="shared" ref="J28" si="1">$E$17*I28</f>
        <v>1639.9999999999959</v>
      </c>
    </row>
    <row r="29" spans="2:10" x14ac:dyDescent="0.25">
      <c r="B29" s="28" t="s">
        <v>12</v>
      </c>
      <c r="C29" s="29"/>
      <c r="D29" s="29"/>
      <c r="E29" s="30">
        <f>SUM(E27:E28)</f>
        <v>4550</v>
      </c>
      <c r="G29" s="28" t="s">
        <v>12</v>
      </c>
      <c r="H29" s="29"/>
      <c r="I29" s="28"/>
      <c r="J29" s="30">
        <f>SUM(J27:J28)</f>
        <v>12573.333333333303</v>
      </c>
    </row>
    <row r="30" spans="2:10" x14ac:dyDescent="0.25">
      <c r="B30" t="s">
        <v>11</v>
      </c>
      <c r="D30" s="2"/>
      <c r="E30" s="7"/>
      <c r="G30" t="s">
        <v>11</v>
      </c>
      <c r="I30" s="2"/>
      <c r="J30" s="7"/>
    </row>
    <row r="31" spans="2:10" x14ac:dyDescent="0.25">
      <c r="B31" t="s">
        <v>35</v>
      </c>
      <c r="D31" s="5">
        <f>VLOOKUP(E11,Enquadramento!A2:C3,3)</f>
        <v>2E-3</v>
      </c>
      <c r="E31" s="6">
        <f t="shared" si="0"/>
        <v>700</v>
      </c>
      <c r="G31" t="s">
        <v>35</v>
      </c>
      <c r="I31" s="5">
        <f>VLOOKUP(E11,Enquadramento!A2:C3,3)</f>
        <v>2E-3</v>
      </c>
      <c r="J31" s="6">
        <f>$E$12*I31</f>
        <v>700</v>
      </c>
    </row>
    <row r="32" spans="2:10" x14ac:dyDescent="0.25">
      <c r="B32" t="s">
        <v>37</v>
      </c>
      <c r="D32" s="5">
        <v>2.5000000000000001E-2</v>
      </c>
      <c r="E32" s="15">
        <f>$E$17*D32</f>
        <v>1366.6666666666633</v>
      </c>
      <c r="G32" t="s">
        <v>37</v>
      </c>
      <c r="I32" s="5">
        <v>2.5000000000000001E-2</v>
      </c>
      <c r="J32" s="15">
        <f>$E$17*I32</f>
        <v>1366.6666666666633</v>
      </c>
    </row>
    <row r="33" spans="2:10" x14ac:dyDescent="0.25">
      <c r="B33" t="s">
        <v>36</v>
      </c>
      <c r="D33" s="5">
        <v>2E-3</v>
      </c>
      <c r="E33" s="15">
        <f>$E$17*D33</f>
        <v>109.33333333333307</v>
      </c>
      <c r="G33" t="s">
        <v>36</v>
      </c>
      <c r="I33" s="5">
        <v>2E-3</v>
      </c>
      <c r="J33" s="15">
        <f>$E$17*I33</f>
        <v>109.33333333333307</v>
      </c>
    </row>
    <row r="34" spans="2:10" ht="15.75" thickBot="1" x14ac:dyDescent="0.3">
      <c r="B34" s="16" t="s">
        <v>13</v>
      </c>
      <c r="C34" s="17"/>
      <c r="D34" s="16"/>
      <c r="E34" s="18">
        <f>SUM(E31:E33)</f>
        <v>2175.9999999999964</v>
      </c>
      <c r="G34" s="16" t="s">
        <v>12</v>
      </c>
      <c r="H34" s="17"/>
      <c r="I34" s="17"/>
      <c r="J34" s="18">
        <f>SUM(J31:J33)</f>
        <v>2175.9999999999964</v>
      </c>
    </row>
    <row r="35" spans="2:10" ht="15.75" thickBot="1" x14ac:dyDescent="0.3">
      <c r="B35" s="25" t="s">
        <v>27</v>
      </c>
      <c r="C35" s="26"/>
      <c r="D35" s="25"/>
      <c r="E35" s="27">
        <f>E29+E34</f>
        <v>6725.9999999999964</v>
      </c>
      <c r="G35" s="25" t="s">
        <v>27</v>
      </c>
      <c r="H35" s="26"/>
      <c r="I35" s="26"/>
      <c r="J35" s="27">
        <f>J29+J34</f>
        <v>14749.333333333299</v>
      </c>
    </row>
    <row r="36" spans="2:10" x14ac:dyDescent="0.25">
      <c r="B36" s="24"/>
      <c r="C36" s="24"/>
      <c r="D36" s="24"/>
      <c r="E36" s="24"/>
    </row>
    <row r="37" spans="2:10" ht="15.75" x14ac:dyDescent="0.25">
      <c r="B37" s="44" t="s">
        <v>14</v>
      </c>
      <c r="C37" s="44"/>
      <c r="D37" s="44"/>
      <c r="E37" s="44"/>
      <c r="F37" s="44"/>
      <c r="G37" s="44"/>
      <c r="H37" s="44"/>
      <c r="I37" s="44"/>
      <c r="J37" s="44"/>
    </row>
    <row r="38" spans="2:10" ht="7.5" customHeight="1" x14ac:dyDescent="0.25"/>
    <row r="39" spans="2:10" ht="36.75" customHeight="1" x14ac:dyDescent="0.25">
      <c r="B39" s="57" t="s">
        <v>15</v>
      </c>
      <c r="C39" s="57"/>
      <c r="D39" s="57"/>
      <c r="E39" s="57"/>
      <c r="F39" s="57"/>
      <c r="G39" s="57"/>
      <c r="H39" s="57"/>
      <c r="I39" s="57"/>
      <c r="J39" s="57"/>
    </row>
    <row r="40" spans="2:10" ht="16.5" customHeight="1" x14ac:dyDescent="0.25">
      <c r="B40" s="58" t="s">
        <v>25</v>
      </c>
      <c r="C40" s="59"/>
      <c r="D40" s="47">
        <f>E29</f>
        <v>4550</v>
      </c>
      <c r="E40" s="53" t="str">
        <f>IF(D40&lt;I40,"é menor que", "é maior que")</f>
        <v>é menor que</v>
      </c>
      <c r="F40" s="54"/>
      <c r="G40" s="49" t="s">
        <v>16</v>
      </c>
      <c r="H40" s="50"/>
      <c r="I40" s="47">
        <f>J29</f>
        <v>12573.333333333303</v>
      </c>
    </row>
    <row r="41" spans="2:10" ht="16.5" customHeight="1" x14ac:dyDescent="0.25">
      <c r="B41" s="60"/>
      <c r="C41" s="61"/>
      <c r="D41" s="48"/>
      <c r="E41" s="55"/>
      <c r="F41" s="56"/>
      <c r="G41" s="51"/>
      <c r="H41" s="52"/>
      <c r="I41" s="48"/>
    </row>
    <row r="43" spans="2:10" ht="21" x14ac:dyDescent="0.35">
      <c r="B43" s="21" t="s">
        <v>17</v>
      </c>
      <c r="C43" s="4"/>
      <c r="D43" s="4"/>
      <c r="E43" s="23" t="str">
        <f>IF(D40&lt;I40,"     Receita bruta da comercialização","     Folha de salários")</f>
        <v xml:space="preserve">     Receita bruta da comercialização</v>
      </c>
      <c r="F43" s="22"/>
      <c r="G43" s="22"/>
      <c r="H43" s="22"/>
      <c r="I43" s="22"/>
      <c r="J43" s="22"/>
    </row>
    <row r="47" spans="2:10" ht="8.25" customHeight="1" x14ac:dyDescent="0.25"/>
    <row r="48" spans="2:10" ht="18.75" x14ac:dyDescent="0.3">
      <c r="B48" s="42" t="s">
        <v>42</v>
      </c>
      <c r="C48" s="22"/>
      <c r="D48" s="43"/>
      <c r="E48" s="22"/>
      <c r="F48" s="22"/>
      <c r="G48" s="22"/>
      <c r="H48" s="22"/>
      <c r="I48" s="22"/>
      <c r="J48" s="22"/>
    </row>
    <row r="49" spans="2:10" ht="7.5" customHeight="1" x14ac:dyDescent="0.25"/>
    <row r="50" spans="2:10" ht="21" customHeight="1" x14ac:dyDescent="0.25">
      <c r="B50" s="65" t="s">
        <v>38</v>
      </c>
      <c r="C50" s="65"/>
      <c r="D50" s="65"/>
      <c r="E50" s="65"/>
      <c r="F50" s="65"/>
      <c r="G50" s="65"/>
      <c r="H50" s="65"/>
      <c r="I50" s="65"/>
      <c r="J50" s="65"/>
    </row>
    <row r="51" spans="2:10" ht="21" customHeight="1" x14ac:dyDescent="0.25">
      <c r="B51" s="65"/>
      <c r="C51" s="65"/>
      <c r="D51" s="65"/>
      <c r="E51" s="65"/>
      <c r="F51" s="65"/>
      <c r="G51" s="65"/>
      <c r="H51" s="65"/>
      <c r="I51" s="65"/>
      <c r="J51" s="65"/>
    </row>
    <row r="52" spans="2:10" ht="21" customHeight="1" x14ac:dyDescent="0.25">
      <c r="B52" s="65"/>
      <c r="C52" s="65"/>
      <c r="D52" s="65"/>
      <c r="E52" s="65"/>
      <c r="F52" s="65"/>
      <c r="G52" s="65"/>
      <c r="H52" s="65"/>
      <c r="I52" s="65"/>
      <c r="J52" s="65"/>
    </row>
    <row r="53" spans="2:10" ht="6.75" customHeight="1" x14ac:dyDescent="0.25"/>
    <row r="54" spans="2:10" ht="21" customHeight="1" x14ac:dyDescent="0.25">
      <c r="B54" s="64" t="s">
        <v>43</v>
      </c>
      <c r="C54" s="64"/>
      <c r="D54" s="64"/>
      <c r="E54" s="64"/>
      <c r="F54" s="64"/>
      <c r="G54" s="64"/>
      <c r="H54" s="64"/>
      <c r="I54" s="64"/>
      <c r="J54" s="64"/>
    </row>
    <row r="55" spans="2:10" ht="21" customHeight="1" x14ac:dyDescent="0.25">
      <c r="B55" s="64"/>
      <c r="C55" s="64"/>
      <c r="D55" s="64"/>
      <c r="E55" s="64"/>
      <c r="F55" s="64"/>
      <c r="G55" s="64"/>
      <c r="H55" s="64"/>
      <c r="I55" s="64"/>
      <c r="J55" s="64"/>
    </row>
    <row r="56" spans="2:10" ht="21" customHeight="1" x14ac:dyDescent="0.25">
      <c r="B56" s="64"/>
      <c r="C56" s="64"/>
      <c r="D56" s="64"/>
      <c r="E56" s="64"/>
      <c r="F56" s="64"/>
      <c r="G56" s="64"/>
      <c r="H56" s="64"/>
      <c r="I56" s="64"/>
      <c r="J56" s="64"/>
    </row>
    <row r="57" spans="2:10" ht="21" customHeight="1" x14ac:dyDescent="0.25">
      <c r="B57" s="64"/>
      <c r="C57" s="64"/>
      <c r="D57" s="64"/>
      <c r="E57" s="64"/>
      <c r="F57" s="64"/>
      <c r="G57" s="64"/>
      <c r="H57" s="64"/>
      <c r="I57" s="64"/>
      <c r="J57" s="64"/>
    </row>
    <row r="58" spans="2:10" ht="6" customHeight="1" x14ac:dyDescent="0.3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21" customHeight="1" x14ac:dyDescent="0.25">
      <c r="B59" s="65" t="s">
        <v>39</v>
      </c>
      <c r="C59" s="65"/>
      <c r="D59" s="65"/>
      <c r="E59" s="65"/>
      <c r="F59" s="65"/>
      <c r="G59" s="65"/>
      <c r="H59" s="65"/>
      <c r="I59" s="65"/>
      <c r="J59" s="65"/>
    </row>
    <row r="60" spans="2:10" ht="21" customHeight="1" x14ac:dyDescent="0.25">
      <c r="B60" s="65"/>
      <c r="C60" s="65"/>
      <c r="D60" s="65"/>
      <c r="E60" s="65"/>
      <c r="F60" s="65"/>
      <c r="G60" s="65"/>
      <c r="H60" s="65"/>
      <c r="I60" s="65"/>
      <c r="J60" s="65"/>
    </row>
    <row r="61" spans="2:10" ht="21" customHeight="1" x14ac:dyDescent="0.25">
      <c r="B61" s="65"/>
      <c r="C61" s="65"/>
      <c r="D61" s="65"/>
      <c r="E61" s="65"/>
      <c r="F61" s="65"/>
      <c r="G61" s="65"/>
      <c r="H61" s="65"/>
      <c r="I61" s="65"/>
      <c r="J61" s="65"/>
    </row>
    <row r="62" spans="2:10" ht="21" customHeight="1" x14ac:dyDescent="0.25">
      <c r="B62" s="65"/>
      <c r="C62" s="65"/>
      <c r="D62" s="65"/>
      <c r="E62" s="65"/>
      <c r="F62" s="65"/>
      <c r="G62" s="65"/>
      <c r="H62" s="65"/>
      <c r="I62" s="65"/>
      <c r="J62" s="65"/>
    </row>
    <row r="63" spans="2:10" ht="6.75" customHeight="1" x14ac:dyDescent="0.3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21" customHeight="1" x14ac:dyDescent="0.25">
      <c r="B64" s="65" t="s">
        <v>40</v>
      </c>
      <c r="C64" s="65"/>
      <c r="D64" s="65"/>
      <c r="E64" s="65"/>
      <c r="F64" s="65"/>
      <c r="G64" s="65"/>
      <c r="H64" s="65"/>
      <c r="I64" s="65"/>
      <c r="J64" s="65"/>
    </row>
    <row r="65" spans="2:10" ht="21" customHeight="1" x14ac:dyDescent="0.25">
      <c r="B65" s="65"/>
      <c r="C65" s="65"/>
      <c r="D65" s="65"/>
      <c r="E65" s="65"/>
      <c r="F65" s="65"/>
      <c r="G65" s="65"/>
      <c r="H65" s="65"/>
      <c r="I65" s="65"/>
      <c r="J65" s="65"/>
    </row>
    <row r="66" spans="2:10" ht="39.75" customHeight="1" x14ac:dyDescent="0.25">
      <c r="B66" s="65"/>
      <c r="C66" s="65"/>
      <c r="D66" s="65"/>
      <c r="E66" s="65"/>
      <c r="F66" s="65"/>
      <c r="G66" s="65"/>
      <c r="H66" s="65"/>
      <c r="I66" s="65"/>
      <c r="J66" s="65"/>
    </row>
    <row r="67" spans="2:10" ht="6" customHeight="1" x14ac:dyDescent="0.3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21" customHeight="1" x14ac:dyDescent="0.25">
      <c r="B68" s="64" t="s">
        <v>41</v>
      </c>
      <c r="C68" s="64"/>
      <c r="D68" s="64"/>
      <c r="E68" s="64"/>
      <c r="F68" s="64"/>
      <c r="G68" s="64"/>
      <c r="H68" s="64"/>
      <c r="I68" s="64"/>
      <c r="J68" s="64"/>
    </row>
    <row r="69" spans="2:10" ht="21" customHeight="1" x14ac:dyDescent="0.25">
      <c r="B69" s="64"/>
      <c r="C69" s="64"/>
      <c r="D69" s="64"/>
      <c r="E69" s="64"/>
      <c r="F69" s="64"/>
      <c r="G69" s="64"/>
      <c r="H69" s="64"/>
      <c r="I69" s="64"/>
      <c r="J69" s="64"/>
    </row>
    <row r="70" spans="2:10" ht="6.75" customHeight="1" x14ac:dyDescent="0.3">
      <c r="B70" s="41"/>
      <c r="C70" s="41"/>
      <c r="D70" s="41"/>
      <c r="E70" s="41"/>
      <c r="F70" s="41"/>
      <c r="G70" s="41"/>
      <c r="H70" s="41"/>
      <c r="I70" s="41"/>
      <c r="J70" s="41"/>
    </row>
    <row r="71" spans="2:10" ht="21" customHeight="1" x14ac:dyDescent="0.25">
      <c r="B71" s="64"/>
      <c r="C71" s="64"/>
      <c r="D71" s="64"/>
      <c r="E71" s="64"/>
      <c r="F71" s="64"/>
      <c r="G71" s="64"/>
      <c r="H71" s="64"/>
      <c r="I71" s="64"/>
      <c r="J71" s="64"/>
    </row>
    <row r="72" spans="2:10" ht="21" customHeight="1" x14ac:dyDescent="0.25">
      <c r="B72" s="64"/>
      <c r="C72" s="64"/>
      <c r="D72" s="64"/>
      <c r="E72" s="64"/>
      <c r="F72" s="64"/>
      <c r="G72" s="64"/>
      <c r="H72" s="64"/>
      <c r="I72" s="64"/>
      <c r="J72" s="64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sqref="E11:E13" name="Entrada de Dados"/>
  </protectedRanges>
  <dataConsolidate/>
  <mergeCells count="15">
    <mergeCell ref="B68:J69"/>
    <mergeCell ref="B71:J72"/>
    <mergeCell ref="B50:J52"/>
    <mergeCell ref="B59:J62"/>
    <mergeCell ref="B64:J66"/>
    <mergeCell ref="B54:J57"/>
    <mergeCell ref="H9:J9"/>
    <mergeCell ref="D40:D41"/>
    <mergeCell ref="G40:H41"/>
    <mergeCell ref="I40:I41"/>
    <mergeCell ref="E40:F41"/>
    <mergeCell ref="B39:J39"/>
    <mergeCell ref="B40:C41"/>
    <mergeCell ref="H16:J17"/>
    <mergeCell ref="H12:J15"/>
  </mergeCells>
  <pageMargins left="0.511811024" right="0.511811024" top="0.78740157499999996" bottom="0.78740157499999996" header="0.31496062000000002" footer="0.31496062000000002"/>
  <pageSetup paperSize="9" scale="56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Enquadramento!$A$2:$A$3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16" sqref="F16"/>
    </sheetView>
  </sheetViews>
  <sheetFormatPr defaultRowHeight="15" x14ac:dyDescent="0.25"/>
  <cols>
    <col min="1" max="1" width="16.140625" customWidth="1"/>
    <col min="2" max="2" width="25.5703125" bestFit="1" customWidth="1"/>
    <col min="3" max="3" width="16.5703125" customWidth="1"/>
    <col min="4" max="4" width="21.42578125" customWidth="1"/>
  </cols>
  <sheetData>
    <row r="1" spans="1:4" ht="24" customHeight="1" x14ac:dyDescent="0.25">
      <c r="A1" s="34" t="s">
        <v>19</v>
      </c>
      <c r="B1" s="35" t="s">
        <v>23</v>
      </c>
      <c r="C1" s="35" t="s">
        <v>22</v>
      </c>
      <c r="D1" s="35" t="s">
        <v>32</v>
      </c>
    </row>
    <row r="2" spans="1:4" ht="24" customHeight="1" x14ac:dyDescent="0.25">
      <c r="A2" s="36" t="s">
        <v>20</v>
      </c>
      <c r="B2" s="37">
        <v>1.2E-2</v>
      </c>
      <c r="C2" s="37">
        <v>2E-3</v>
      </c>
      <c r="D2" s="38">
        <v>0.03</v>
      </c>
    </row>
    <row r="3" spans="1:4" ht="24" customHeight="1" x14ac:dyDescent="0.25">
      <c r="A3" s="36" t="s">
        <v>21</v>
      </c>
      <c r="B3" s="37">
        <v>1.7000000000000001E-2</v>
      </c>
      <c r="C3" s="37">
        <v>2.5000000000000001E-3</v>
      </c>
      <c r="D3" s="38">
        <v>0.03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Simulador</vt:lpstr>
      <vt:lpstr>Enquadramento</vt:lpstr>
      <vt:lpstr>Enquadramento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System User</cp:lastModifiedBy>
  <cp:lastPrinted>2019-01-22T20:21:27Z</cp:lastPrinted>
  <dcterms:created xsi:type="dcterms:W3CDTF">2019-01-17T18:47:30Z</dcterms:created>
  <dcterms:modified xsi:type="dcterms:W3CDTF">2019-01-29T18:41:09Z</dcterms:modified>
</cp:coreProperties>
</file>